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Ortak Drive'lar\YBM Sanal Ofis\09 Calisma Dokumanlari\Orijinaller\Formlar\01 - Tetkik\"/>
    </mc:Choice>
  </mc:AlternateContent>
  <xr:revisionPtr revIDLastSave="0" documentId="13_ncr:1_{B66701AA-32A6-43BD-909D-2E8308599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ziBCKZ0rKHzty9gaanNOeZT0ogsoHbSSffs+ILsJ60="/>
    </ext>
  </extLst>
</workbook>
</file>

<file path=xl/calcChain.xml><?xml version="1.0" encoding="utf-8"?>
<calcChain xmlns="http://schemas.openxmlformats.org/spreadsheetml/2006/main">
  <c r="D19" i="1" l="1"/>
  <c r="J47" i="1"/>
  <c r="H34" i="1" l="1"/>
  <c r="I34" i="1" s="1"/>
  <c r="J19" i="1" a="1"/>
  <c r="J19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3" i="1"/>
  <c r="I33" i="1" s="1"/>
  <c r="H32" i="1"/>
  <c r="I32" i="1" s="1"/>
  <c r="H31" i="1"/>
  <c r="I31" i="1" s="1"/>
  <c r="H30" i="1"/>
  <c r="H45" i="1" l="1"/>
  <c r="I30" i="1"/>
  <c r="I45" i="1" s="1"/>
  <c r="J38" i="1" l="1"/>
  <c r="D12" i="1"/>
  <c r="J12" i="1" s="1" a="1"/>
  <c r="J12" i="1" s="1"/>
  <c r="J35" i="1"/>
  <c r="J42" i="1"/>
  <c r="J44" i="1"/>
  <c r="J43" i="1"/>
  <c r="J30" i="1"/>
  <c r="J34" i="1"/>
  <c r="J33" i="1"/>
  <c r="J32" i="1"/>
  <c r="J31" i="1"/>
  <c r="J36" i="1"/>
  <c r="J41" i="1"/>
  <c r="J39" i="1"/>
  <c r="J37" i="1"/>
  <c r="J40" i="1"/>
  <c r="J45" i="1" l="1"/>
  <c r="J16" i="1" s="1" a="1"/>
  <c r="J16" i="1" s="1"/>
  <c r="J25" i="1" s="1"/>
  <c r="J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<sst xmlns="http://schemas.openxmlformats.org/spreadsheetml/2006/main" count="103" uniqueCount="84">
  <si>
    <t>ISO 50001 EnYS Karmaşıklık Seviyesi Tespiti</t>
  </si>
  <si>
    <r>
      <rPr>
        <i/>
        <sz val="16"/>
        <color rgb="FF000000"/>
        <rFont val="Calibri"/>
        <family val="2"/>
        <charset val="162"/>
      </rPr>
      <t>W</t>
    </r>
    <r>
      <rPr>
        <sz val="9"/>
        <color rgb="FF000000"/>
        <rFont val="Calibri"/>
        <family val="2"/>
        <charset val="162"/>
      </rPr>
      <t>E.C.</t>
    </r>
  </si>
  <si>
    <r>
      <rPr>
        <u/>
        <sz val="11"/>
        <color theme="1"/>
        <rFont val="Aptos Narrow"/>
        <family val="2"/>
      </rPr>
      <t>&lt;</t>
    </r>
    <r>
      <rPr>
        <u/>
        <sz val="11"/>
        <color rgb="FF000000"/>
        <rFont val="Calibri"/>
        <family val="2"/>
        <charset val="162"/>
      </rPr>
      <t xml:space="preserve"> 20 Tj</t>
    </r>
  </si>
  <si>
    <r>
      <rPr>
        <i/>
        <sz val="16"/>
        <color rgb="FF000000"/>
        <rFont val="Calibri"/>
        <family val="2"/>
        <charset val="162"/>
      </rPr>
      <t>F</t>
    </r>
    <r>
      <rPr>
        <sz val="9"/>
        <color rgb="FF000000"/>
        <rFont val="Calibri"/>
        <family val="2"/>
        <charset val="162"/>
      </rPr>
      <t>E.C.</t>
    </r>
  </si>
  <si>
    <r>
      <rPr>
        <sz val="10"/>
        <color theme="1"/>
        <rFont val="Arial"/>
        <family val="2"/>
        <charset val="162"/>
      </rPr>
      <t xml:space="preserve"> 20 Tj</t>
    </r>
    <r>
      <rPr>
        <u/>
        <sz val="11"/>
        <color rgb="FF000000"/>
        <rFont val="Calibri"/>
        <family val="2"/>
        <charset val="162"/>
      </rPr>
      <t>&lt;</t>
    </r>
    <r>
      <rPr>
        <sz val="11"/>
        <color rgb="FF000000"/>
        <rFont val="Calibri"/>
        <family val="2"/>
        <charset val="162"/>
      </rPr>
      <t xml:space="preserve"> 200Tj</t>
    </r>
  </si>
  <si>
    <r>
      <rPr>
        <sz val="10"/>
        <color theme="1"/>
        <rFont val="Arial"/>
        <family val="2"/>
        <charset val="162"/>
      </rPr>
      <t xml:space="preserve"> 200 Tj</t>
    </r>
    <r>
      <rPr>
        <u/>
        <sz val="11"/>
        <color rgb="FF000000"/>
        <rFont val="Calibri"/>
        <family val="2"/>
        <charset val="162"/>
      </rPr>
      <t>&lt;</t>
    </r>
    <r>
      <rPr>
        <sz val="10"/>
        <color theme="1"/>
        <rFont val="Arial"/>
        <family val="2"/>
        <charset val="162"/>
      </rPr>
      <t xml:space="preserve"> 2,000Tj</t>
    </r>
  </si>
  <si>
    <t>&gt; 2,000 Tj</t>
  </si>
  <si>
    <r>
      <rPr>
        <i/>
        <sz val="16"/>
        <color rgb="FF000000"/>
        <rFont val="Calibri"/>
        <family val="2"/>
        <charset val="162"/>
      </rPr>
      <t>W</t>
    </r>
    <r>
      <rPr>
        <sz val="9"/>
        <color rgb="FF000000"/>
        <rFont val="Calibri"/>
        <family val="2"/>
        <charset val="162"/>
      </rPr>
      <t>SPOUSE</t>
    </r>
  </si>
  <si>
    <t>1-2 Energy source</t>
  </si>
  <si>
    <r>
      <rPr>
        <i/>
        <sz val="16"/>
        <color rgb="FF000000"/>
        <rFont val="Calibri"/>
        <family val="2"/>
        <charset val="162"/>
      </rPr>
      <t>F</t>
    </r>
    <r>
      <rPr>
        <sz val="9"/>
        <color rgb="FF000000"/>
        <rFont val="Calibri"/>
        <family val="2"/>
        <charset val="162"/>
      </rPr>
      <t>SPOUSE</t>
    </r>
  </si>
  <si>
    <t>3 Energy Sources</t>
  </si>
  <si>
    <r>
      <rPr>
        <u/>
        <sz val="11"/>
        <color rgb="FF000000"/>
        <rFont val="Calibri"/>
        <family val="2"/>
        <charset val="162"/>
      </rPr>
      <t>&gt;</t>
    </r>
    <r>
      <rPr>
        <sz val="10"/>
        <color theme="1"/>
        <rFont val="Arial"/>
        <family val="2"/>
        <charset val="162"/>
      </rPr>
      <t xml:space="preserve"> 4 Energy Sources</t>
    </r>
  </si>
  <si>
    <r>
      <rPr>
        <i/>
        <sz val="16"/>
        <color rgb="FF000000"/>
        <rFont val="Calibri"/>
        <family val="2"/>
        <charset val="162"/>
      </rPr>
      <t>W</t>
    </r>
    <r>
      <rPr>
        <sz val="9"/>
        <color rgb="FF000000"/>
        <rFont val="Calibri"/>
        <family val="2"/>
        <charset val="162"/>
      </rPr>
      <t>SEU</t>
    </r>
  </si>
  <si>
    <r>
      <rPr>
        <u/>
        <sz val="11"/>
        <color rgb="FF000000"/>
        <rFont val="Calibri"/>
        <family val="2"/>
        <charset val="162"/>
      </rPr>
      <t>1-3</t>
    </r>
    <r>
      <rPr>
        <sz val="10"/>
        <color theme="1"/>
        <rFont val="Arial"/>
        <family val="2"/>
        <charset val="162"/>
      </rPr>
      <t xml:space="preserve"> between SEUs</t>
    </r>
    <r>
      <rPr>
        <sz val="11"/>
        <color rgb="FF000000"/>
        <rFont val="Calibri"/>
        <family val="2"/>
        <charset val="162"/>
      </rPr>
      <t>/OEK</t>
    </r>
  </si>
  <si>
    <r>
      <rPr>
        <i/>
        <sz val="16"/>
        <color rgb="FF000000"/>
        <rFont val="Calibri"/>
        <family val="2"/>
        <charset val="162"/>
      </rPr>
      <t>F</t>
    </r>
    <r>
      <rPr>
        <sz val="9"/>
        <color rgb="FF000000"/>
        <rFont val="Calibri"/>
        <family val="2"/>
        <charset val="162"/>
      </rPr>
      <t>SEU</t>
    </r>
  </si>
  <si>
    <t>4-6 SEUs/OEK</t>
  </si>
  <si>
    <t>7-10 SEUs/OEK</t>
  </si>
  <si>
    <t>10-15 SEUs/OEK</t>
  </si>
  <si>
    <r>
      <rPr>
        <u/>
        <sz val="11"/>
        <color rgb="FF000000"/>
        <rFont val="Calibri"/>
        <family val="2"/>
        <charset val="162"/>
      </rPr>
      <t>&gt;</t>
    </r>
    <r>
      <rPr>
        <sz val="10"/>
        <color theme="1"/>
        <rFont val="Arial"/>
        <family val="2"/>
        <charset val="162"/>
      </rPr>
      <t xml:space="preserve"> SEUs greater than 16</t>
    </r>
  </si>
  <si>
    <t>C</t>
  </si>
  <si>
    <r>
      <rPr>
        <b/>
        <sz val="9"/>
        <color theme="1"/>
        <rFont val="Aptos Narrow"/>
        <family val="2"/>
      </rPr>
      <t xml:space="preserve"> </t>
    </r>
    <r>
      <rPr>
        <sz val="9"/>
        <color theme="1"/>
        <rFont val="Aptos Narrow"/>
        <family val="2"/>
      </rPr>
      <t>Complexity Value</t>
    </r>
    <r>
      <rPr>
        <b/>
        <sz val="9"/>
        <color theme="1"/>
        <rFont val="Aptos Narrow"/>
        <family val="2"/>
      </rPr>
      <t xml:space="preserve"> </t>
    </r>
    <r>
      <rPr>
        <b/>
        <sz val="11"/>
        <color rgb="FF000000"/>
        <rFont val="Calibri"/>
        <family val="2"/>
        <charset val="162"/>
      </rPr>
      <t>C</t>
    </r>
    <r>
      <rPr>
        <sz val="9"/>
        <color rgb="FF000000"/>
        <rFont val="Calibri"/>
        <family val="2"/>
        <charset val="162"/>
      </rPr>
      <t>=(Fec*Wec)+(Fes*Wes)+(Fseu*Wseu)</t>
    </r>
  </si>
  <si>
    <r>
      <rPr>
        <b/>
        <sz val="8"/>
        <color theme="1"/>
        <rFont val="Arial"/>
        <family val="2"/>
        <charset val="162"/>
      </rPr>
      <t>Yönetim Belgelendirme Merkezi Test ve Gözetim Hizmetleri Ltd. Şti.</t>
    </r>
    <r>
      <rPr>
        <sz val="8"/>
        <color theme="1"/>
        <rFont val="Arial"/>
        <family val="2"/>
        <charset val="162"/>
      </rPr>
      <t xml:space="preserve">			          
Telsiz Mah. Gül Sok. No.1-3 K.1 D.4 Zeytinburnu / İstanbul - Türkiye
Tel: +90 (212) 547-3100 / Faks: +90 (212) 547-7600 e-mail: info@ybm.com.tr</t>
    </r>
  </si>
  <si>
    <t>Birim</t>
  </si>
  <si>
    <t>Enerji Kaynağı</t>
  </si>
  <si>
    <t>Katsayı</t>
  </si>
  <si>
    <t>TEP Değeri</t>
  </si>
  <si>
    <t>TJ Değeri</t>
  </si>
  <si>
    <t>ton</t>
  </si>
  <si>
    <t>Taşkömürü</t>
  </si>
  <si>
    <t>Kok Kömürü</t>
  </si>
  <si>
    <t>Petrokok</t>
  </si>
  <si>
    <t>Fuel Oil No: 4</t>
  </si>
  <si>
    <t>lt</t>
  </si>
  <si>
    <t>Motorin</t>
  </si>
  <si>
    <t>Benzin</t>
  </si>
  <si>
    <r>
      <t>m</t>
    </r>
    <r>
      <rPr>
        <vertAlign val="superscript"/>
        <sz val="10"/>
        <rFont val="Times New Roman"/>
        <family val="1"/>
      </rPr>
      <t>3</t>
    </r>
  </si>
  <si>
    <t>Doğal Gaz</t>
  </si>
  <si>
    <t>LPG</t>
  </si>
  <si>
    <t>kWh</t>
  </si>
  <si>
    <t>Elektrik</t>
  </si>
  <si>
    <t>Hidrolik</t>
  </si>
  <si>
    <t>Jeotermal</t>
  </si>
  <si>
    <t>TOPLAM YAKIT TÜKETİMİ</t>
  </si>
  <si>
    <t>Miktar**</t>
  </si>
  <si>
    <t>NOT: Sadece sarı alanları doldurunuz.</t>
  </si>
  <si>
    <t>Kompresör Sistemleri</t>
  </si>
  <si>
    <t>Fırın ve Kazan Sistemleri</t>
  </si>
  <si>
    <t>Pompa ve Fan Sistemleri</t>
  </si>
  <si>
    <t>Soğutma ve Isıtma Sistemleri</t>
  </si>
  <si>
    <t>Aydınlatma Sistemleri</t>
  </si>
  <si>
    <t>Havalandırma ve İklimlendirme</t>
  </si>
  <si>
    <t>Enerji Yoğun Üretim Hatlar</t>
  </si>
  <si>
    <t>Buhar Kazanları</t>
  </si>
  <si>
    <t>Atık su geri kazanım sistemleri</t>
  </si>
  <si>
    <t>Baca Gazı Sistemleri</t>
  </si>
  <si>
    <t>Klima Santrali VSD Uygulamaları</t>
  </si>
  <si>
    <t>Diğer …......................................</t>
  </si>
  <si>
    <t>%</t>
  </si>
  <si>
    <t>***: Lütfen Tüm sahalarınız için bu formu doldurunuz.</t>
  </si>
  <si>
    <t>F-214 (2) 20.01.2026</t>
  </si>
  <si>
    <t>Firma Unvanı:</t>
  </si>
  <si>
    <t>Adres / Saha:***</t>
  </si>
  <si>
    <t xml:space="preserve">Enerji performansı ile ilgili tedarikten sorumlu kişi(ler) </t>
  </si>
  <si>
    <t>Enerji performansını etkileyen büyük değişiklikler yapmaktan sorumlu kişi(ler)</t>
  </si>
  <si>
    <t>Hedefler, enerji hedefleri ve eylem planları dahil olmak üzere enerji performansı iyileştirmelerini geliştirmekten, uygulamaktan veya sürdürmekten sorumlu kişi(ler)</t>
  </si>
  <si>
    <t>Enerji verilerinin ve analizinin geliştirilmesinden ve sürdürülmesinden sorumlu kişi(ler)</t>
  </si>
  <si>
    <t>Enerji performansını etkileyen tasarımdan sorumlu kişi/kişiler</t>
  </si>
  <si>
    <t>Organizasyonun Enerji Bilgileri</t>
  </si>
  <si>
    <t>Veri</t>
  </si>
  <si>
    <t>Ağırlık Faktörü</t>
  </si>
  <si>
    <t>Karmaşıklık Faktörü</t>
  </si>
  <si>
    <t>Organizasyonun Karmaşıklık Faktörü</t>
  </si>
  <si>
    <t>Skala</t>
  </si>
  <si>
    <r>
      <rPr>
        <b/>
        <sz val="10"/>
        <color theme="1"/>
        <rFont val="Arial"/>
        <family val="2"/>
        <charset val="162"/>
      </rPr>
      <t>Yıllık enerji tüketimi</t>
    </r>
    <r>
      <rPr>
        <sz val="10"/>
        <color theme="1"/>
        <rFont val="Arial"/>
        <family val="2"/>
        <charset val="162"/>
      </rPr>
      <t xml:space="preserve"> (</t>
    </r>
    <r>
      <rPr>
        <u/>
        <sz val="10"/>
        <color rgb="FFFF0000"/>
        <rFont val="Arial"/>
        <family val="2"/>
        <charset val="162"/>
      </rPr>
      <t>Terajoule</t>
    </r>
    <r>
      <rPr>
        <sz val="10"/>
        <color theme="1"/>
        <rFont val="Arial"/>
        <family val="2"/>
        <charset val="162"/>
      </rPr>
      <t xml:space="preserve">) 
</t>
    </r>
  </si>
  <si>
    <r>
      <rPr>
        <b/>
        <sz val="10"/>
        <rFont val="Arial"/>
        <family val="2"/>
        <charset val="162"/>
      </rPr>
      <t>Ö</t>
    </r>
    <r>
      <rPr>
        <b/>
        <sz val="10"/>
        <color rgb="FFEE0000"/>
        <rFont val="Arial"/>
        <family val="2"/>
        <charset val="162"/>
      </rPr>
      <t xml:space="preserve">nemli </t>
    </r>
    <r>
      <rPr>
        <b/>
        <sz val="10"/>
        <rFont val="Arial"/>
        <family val="2"/>
        <charset val="162"/>
      </rPr>
      <t>E</t>
    </r>
    <r>
      <rPr>
        <b/>
        <sz val="10"/>
        <color rgb="FFEE0000"/>
        <rFont val="Arial"/>
        <family val="2"/>
        <charset val="162"/>
      </rPr>
      <t xml:space="preserve">nerji </t>
    </r>
    <r>
      <rPr>
        <b/>
        <sz val="10"/>
        <rFont val="Arial"/>
        <family val="2"/>
        <charset val="162"/>
      </rPr>
      <t>K</t>
    </r>
    <r>
      <rPr>
        <b/>
        <sz val="10"/>
        <color rgb="FFEE0000"/>
        <rFont val="Arial"/>
        <family val="2"/>
        <charset val="162"/>
      </rPr>
      <t>ullanımı olan üretim ve proses hattı sayısı*</t>
    </r>
  </si>
  <si>
    <r>
      <rPr>
        <b/>
        <sz val="10"/>
        <color theme="1"/>
        <rFont val="Arial"/>
        <family val="2"/>
        <charset val="162"/>
      </rPr>
      <t>Enerji kaynaklarının sayısı</t>
    </r>
    <r>
      <rPr>
        <sz val="10"/>
        <color theme="1"/>
        <rFont val="Arial"/>
        <family val="2"/>
        <charset val="162"/>
      </rPr>
      <t xml:space="preserve"> (Elektrik, doğalgaz, fueloil, güneş, LPG, LNG vb.) </t>
    </r>
  </si>
  <si>
    <t xml:space="preserve">*: Lütfen Firmanıza ait Önemli Enerji Kullanımı olan üretim ve proses hattı sayısını belirtiniz. </t>
  </si>
  <si>
    <r>
      <t xml:space="preserve"> </t>
    </r>
    <r>
      <rPr>
        <sz val="14"/>
        <color theme="0"/>
        <rFont val="Calibri"/>
        <family val="2"/>
        <charset val="162"/>
      </rPr>
      <t>(C&lt;1.15=Low, 1.15</t>
    </r>
    <r>
      <rPr>
        <u/>
        <sz val="14"/>
        <color theme="0"/>
        <rFont val="Calibri"/>
        <family val="2"/>
        <charset val="162"/>
      </rPr>
      <t>&lt;</t>
    </r>
    <r>
      <rPr>
        <sz val="14"/>
        <color theme="0"/>
        <rFont val="Calibri"/>
        <family val="2"/>
        <charset val="162"/>
      </rPr>
      <t>C</t>
    </r>
    <r>
      <rPr>
        <u/>
        <sz val="14"/>
        <color theme="0"/>
        <rFont val="Calibri"/>
        <family val="2"/>
        <charset val="162"/>
      </rPr>
      <t>&lt;</t>
    </r>
    <r>
      <rPr>
        <sz val="14"/>
        <color theme="0"/>
        <rFont val="Calibri"/>
        <family val="2"/>
        <charset val="162"/>
      </rPr>
      <t xml:space="preserve">1.35=Medium, C&gt;1.35=High) </t>
    </r>
    <r>
      <rPr>
        <b/>
        <sz val="14"/>
        <color theme="1"/>
        <rFont val="Calibri"/>
        <family val="2"/>
        <charset val="162"/>
      </rPr>
      <t>Enerji Yönetim Sistemi Karmaşıklık Seviyesi</t>
    </r>
  </si>
  <si>
    <t xml:space="preserve">Unvan </t>
  </si>
  <si>
    <t xml:space="preserve">İmza </t>
  </si>
  <si>
    <t>Tarih</t>
  </si>
  <si>
    <r>
      <t xml:space="preserve">**: </t>
    </r>
    <r>
      <rPr>
        <b/>
        <sz val="10"/>
        <rFont val="Arial"/>
        <family val="2"/>
        <charset val="162"/>
      </rPr>
      <t>Yıllık Enerji tüketiminizi tabloda verilen enerji kaynaklarına göre birimleri dikkate alarak belirtiniz.</t>
    </r>
    <r>
      <rPr>
        <i/>
        <sz val="10"/>
        <rFont val="Arial"/>
        <family val="2"/>
        <charset val="162"/>
      </rPr>
      <t xml:space="preserve"> </t>
    </r>
  </si>
  <si>
    <r>
      <rPr>
        <b/>
        <u/>
        <sz val="10"/>
        <rFont val="Aptos Narrow"/>
        <family val="2"/>
        <scheme val="minor"/>
      </rPr>
      <t xml:space="preserve">ÖEK Örnekleri </t>
    </r>
    <r>
      <rPr>
        <b/>
        <sz val="10"/>
        <rFont val="Aptos Narrow"/>
        <family val="2"/>
        <scheme val="minor"/>
      </rPr>
      <t>(Kutucuklara "X" işareti koyunuz.)</t>
    </r>
  </si>
  <si>
    <t>Enerji Yönetimi ile ilgili çalışanların dağılımı (Çalışan Sayısı)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</si>
</sst>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00"/>
    <numFmt numFmtId="167" formatCode="#,##0.0000"/>
  </numFmts>
  <fonts count="57" x14ac:knownFonts="1">
    <font>
      <sz val="11"/>
      <color theme="1"/>
      <name val="Aptos Narrow"/>
      <scheme val="minor"/>
    </font>
    <font>
      <b/>
      <sz val="18"/>
      <color theme="1"/>
      <name val="Aptos Narrow"/>
      <family val="2"/>
    </font>
    <font>
      <b/>
      <i/>
      <sz val="11"/>
      <color theme="1"/>
      <name val="Times New Roman"/>
      <family val="1"/>
      <charset val="16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0"/>
      <color theme="1"/>
      <name val="Arial"/>
      <family val="2"/>
      <charset val="162"/>
    </font>
    <font>
      <sz val="11"/>
      <color theme="1"/>
      <name val="Aptos Narrow"/>
      <family val="2"/>
    </font>
    <font>
      <u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color theme="1"/>
      <name val="Aptos Narrow"/>
      <family val="2"/>
    </font>
    <font>
      <b/>
      <sz val="9"/>
      <color theme="1"/>
      <name val="Aptos Narrow"/>
      <family val="2"/>
    </font>
    <font>
      <b/>
      <sz val="12"/>
      <color rgb="FFFF0000"/>
      <name val="Aptos Narrow"/>
      <family val="2"/>
    </font>
    <font>
      <i/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u/>
      <sz val="10"/>
      <color rgb="FFFF0000"/>
      <name val="Arial"/>
      <family val="2"/>
      <charset val="162"/>
    </font>
    <font>
      <i/>
      <sz val="16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u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theme="1"/>
      <name val="Aptos Narrow"/>
      <family val="2"/>
    </font>
    <font>
      <b/>
      <sz val="11"/>
      <color rgb="FF000000"/>
      <name val="Calibri"/>
      <family val="2"/>
      <charset val="162"/>
    </font>
    <font>
      <sz val="14"/>
      <color theme="0"/>
      <name val="Calibri"/>
      <family val="2"/>
      <charset val="162"/>
    </font>
    <font>
      <u/>
      <sz val="14"/>
      <color theme="0"/>
      <name val="Calibri"/>
      <family val="2"/>
      <charset val="162"/>
    </font>
    <font>
      <b/>
      <sz val="14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b/>
      <sz val="10"/>
      <name val="Arial"/>
      <family val="2"/>
    </font>
    <font>
      <sz val="10"/>
      <color indexed="10"/>
      <name val="Times New Roman"/>
      <family val="1"/>
    </font>
    <font>
      <sz val="10"/>
      <name val="Times New Roman"/>
      <family val="1"/>
    </font>
    <font>
      <sz val="10"/>
      <color indexed="17"/>
      <name val="Arial"/>
      <family val="2"/>
    </font>
    <font>
      <vertAlign val="superscript"/>
      <sz val="10"/>
      <name val="Times New Roman"/>
      <family val="1"/>
    </font>
    <font>
      <b/>
      <sz val="10"/>
      <color indexed="12"/>
      <name val="Arial"/>
      <family val="2"/>
    </font>
    <font>
      <b/>
      <sz val="10"/>
      <color rgb="FF00B0F0"/>
      <name val="Arial"/>
      <family val="2"/>
      <charset val="162"/>
    </font>
    <font>
      <b/>
      <sz val="11"/>
      <name val="Aptos Narrow"/>
      <family val="2"/>
    </font>
    <font>
      <b/>
      <sz val="14"/>
      <color rgb="FFEE0000"/>
      <name val="Arial"/>
      <family val="2"/>
      <charset val="162"/>
    </font>
    <font>
      <sz val="11"/>
      <color rgb="FFEE0000"/>
      <name val="Aptos Narrow"/>
      <family val="2"/>
    </font>
    <font>
      <sz val="10"/>
      <name val="Arial"/>
      <family val="2"/>
      <charset val="162"/>
    </font>
    <font>
      <b/>
      <sz val="10"/>
      <color rgb="FFEE0000"/>
      <name val="Arial"/>
      <family val="2"/>
      <charset val="162"/>
    </font>
    <font>
      <b/>
      <sz val="10"/>
      <name val="Arial"/>
      <family val="2"/>
      <charset val="162"/>
    </font>
    <font>
      <sz val="10"/>
      <color theme="0"/>
      <name val="Arial"/>
      <family val="2"/>
      <charset val="162"/>
    </font>
    <font>
      <sz val="11"/>
      <color theme="1"/>
      <name val="Aptos Narrow"/>
      <family val="2"/>
      <scheme val="minor"/>
    </font>
    <font>
      <b/>
      <sz val="14"/>
      <color rgb="FFFF0000"/>
      <name val="Arial"/>
      <family val="2"/>
      <charset val="162"/>
    </font>
    <font>
      <sz val="11"/>
      <color rgb="FFFF0000"/>
      <name val="Aptos Narrow"/>
      <family val="2"/>
      <charset val="162"/>
    </font>
    <font>
      <sz val="11"/>
      <color theme="1"/>
      <name val="Aptos Narrow"/>
      <scheme val="minor"/>
    </font>
    <font>
      <sz val="10"/>
      <color rgb="FFFF0000"/>
      <name val="Arial"/>
      <family val="2"/>
      <charset val="162"/>
    </font>
    <font>
      <b/>
      <sz val="11"/>
      <name val="Arial"/>
      <family val="2"/>
      <charset val="162"/>
    </font>
    <font>
      <b/>
      <sz val="16"/>
      <color theme="0"/>
      <name val="Aptos Narrow"/>
      <family val="2"/>
      <scheme val="minor"/>
    </font>
    <font>
      <b/>
      <i/>
      <sz val="11"/>
      <color theme="1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i/>
      <sz val="10"/>
      <name val="Arial"/>
      <family val="2"/>
      <charset val="16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Arial"/>
      <family val="2"/>
    </font>
    <font>
      <b/>
      <sz val="10"/>
      <name val="Aptos Narrow"/>
      <family val="2"/>
      <scheme val="minor"/>
    </font>
    <font>
      <b/>
      <u/>
      <sz val="10"/>
      <name val="Aptos Narrow"/>
      <family val="2"/>
      <scheme val="minor"/>
    </font>
    <font>
      <sz val="11"/>
      <color theme="1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C1F0C8"/>
        <bgColor rgb="FFC1F0C8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3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7" fillId="0" borderId="6" xfId="0" applyFont="1" applyBorder="1"/>
    <xf numFmtId="164" fontId="5" fillId="0" borderId="6" xfId="0" applyNumberFormat="1" applyFont="1" applyBorder="1" applyAlignment="1">
      <alignment horizontal="center"/>
    </xf>
    <xf numFmtId="0" fontId="5" fillId="0" borderId="9" xfId="0" applyFont="1" applyBorder="1"/>
    <xf numFmtId="164" fontId="5" fillId="0" borderId="9" xfId="0" applyNumberFormat="1" applyFont="1" applyBorder="1" applyAlignment="1">
      <alignment horizontal="center"/>
    </xf>
    <xf numFmtId="0" fontId="5" fillId="0" borderId="13" xfId="0" applyFont="1" applyBorder="1"/>
    <xf numFmtId="164" fontId="5" fillId="0" borderId="13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13" xfId="0" applyFont="1" applyBorder="1"/>
    <xf numFmtId="0" fontId="6" fillId="0" borderId="6" xfId="0" applyFont="1" applyBorder="1"/>
    <xf numFmtId="164" fontId="5" fillId="0" borderId="12" xfId="0" applyNumberFormat="1" applyFont="1" applyBorder="1" applyAlignment="1">
      <alignment horizontal="center"/>
    </xf>
    <xf numFmtId="0" fontId="5" fillId="0" borderId="0" xfId="0" applyFont="1"/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164" fontId="11" fillId="2" borderId="1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8" fillId="3" borderId="18" xfId="0" applyFont="1" applyFill="1" applyBorder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right" wrapText="1"/>
    </xf>
    <xf numFmtId="0" fontId="26" fillId="0" borderId="25" xfId="0" applyFont="1" applyBorder="1"/>
    <xf numFmtId="0" fontId="26" fillId="4" borderId="26" xfId="0" applyFont="1" applyFill="1" applyBorder="1" applyAlignment="1">
      <alignment horizontal="right"/>
    </xf>
    <xf numFmtId="4" fontId="27" fillId="5" borderId="27" xfId="0" applyNumberFormat="1" applyFont="1" applyFill="1" applyBorder="1" applyAlignment="1" applyProtection="1">
      <alignment horizontal="right" vertical="top" wrapText="1"/>
      <protection locked="0"/>
    </xf>
    <xf numFmtId="0" fontId="28" fillId="0" borderId="28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166" fontId="29" fillId="0" borderId="28" xfId="0" applyNumberFormat="1" applyFont="1" applyBorder="1"/>
    <xf numFmtId="167" fontId="31" fillId="0" borderId="30" xfId="0" applyNumberFormat="1" applyFont="1" applyBorder="1"/>
    <xf numFmtId="2" fontId="32" fillId="0" borderId="31" xfId="0" applyNumberFormat="1" applyFont="1" applyBorder="1"/>
    <xf numFmtId="165" fontId="28" fillId="0" borderId="0" xfId="0" applyNumberFormat="1" applyFont="1" applyAlignment="1">
      <alignment horizontal="center" vertical="top" wrapText="1"/>
    </xf>
    <xf numFmtId="2" fontId="36" fillId="0" borderId="26" xfId="0" applyNumberFormat="1" applyFont="1" applyBorder="1"/>
    <xf numFmtId="2" fontId="36" fillId="0" borderId="29" xfId="0" applyNumberFormat="1" applyFont="1" applyBorder="1"/>
    <xf numFmtId="0" fontId="33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9" fillId="0" borderId="0" xfId="0" applyFont="1"/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8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6" borderId="0" xfId="0" applyFont="1" applyFill="1" applyProtection="1">
      <protection locked="0"/>
    </xf>
    <xf numFmtId="0" fontId="40" fillId="6" borderId="26" xfId="0" applyFont="1" applyFill="1" applyBorder="1" applyAlignment="1" applyProtection="1">
      <alignment horizontal="center" vertical="center"/>
      <protection locked="0"/>
    </xf>
    <xf numFmtId="0" fontId="0" fillId="6" borderId="26" xfId="0" applyFill="1" applyBorder="1" applyAlignment="1" applyProtection="1">
      <alignment horizontal="center" vertical="center"/>
      <protection locked="0"/>
    </xf>
    <xf numFmtId="9" fontId="44" fillId="0" borderId="26" xfId="1" applyFont="1" applyBorder="1"/>
    <xf numFmtId="0" fontId="45" fillId="0" borderId="0" xfId="0" applyFont="1" applyAlignment="1">
      <alignment horizontal="center"/>
    </xf>
    <xf numFmtId="0" fontId="5" fillId="6" borderId="0" xfId="0" applyFont="1" applyFill="1"/>
    <xf numFmtId="0" fontId="46" fillId="0" borderId="0" xfId="0" applyFont="1"/>
    <xf numFmtId="0" fontId="4" fillId="0" borderId="34" xfId="0" applyFont="1" applyBorder="1" applyAlignment="1">
      <alignment horizontal="center" vertical="center" wrapText="1"/>
    </xf>
    <xf numFmtId="0" fontId="3" fillId="0" borderId="35" xfId="0" applyFont="1" applyBorder="1"/>
    <xf numFmtId="164" fontId="6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12" xfId="0" applyFont="1" applyBorder="1"/>
    <xf numFmtId="164" fontId="6" fillId="0" borderId="16" xfId="0" applyNumberFormat="1" applyFont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2" fontId="41" fillId="7" borderId="4" xfId="0" applyNumberFormat="1" applyFont="1" applyFill="1" applyBorder="1" applyAlignment="1">
      <alignment horizontal="center" vertical="center" wrapText="1"/>
    </xf>
    <xf numFmtId="0" fontId="42" fillId="8" borderId="5" xfId="0" applyFont="1" applyFill="1" applyBorder="1"/>
    <xf numFmtId="0" fontId="42" fillId="8" borderId="12" xfId="0" applyFont="1" applyFill="1" applyBorder="1"/>
    <xf numFmtId="9" fontId="5" fillId="0" borderId="5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1" fillId="9" borderId="16" xfId="0" applyFont="1" applyFill="1" applyBorder="1" applyAlignment="1" applyProtection="1">
      <alignment horizontal="center" vertical="center" wrapText="1"/>
      <protection locked="0"/>
    </xf>
    <xf numFmtId="0" fontId="42" fillId="10" borderId="5" xfId="0" applyFont="1" applyFill="1" applyBorder="1" applyProtection="1">
      <protection locked="0"/>
    </xf>
    <xf numFmtId="0" fontId="42" fillId="10" borderId="12" xfId="0" applyFont="1" applyFill="1" applyBorder="1" applyProtection="1">
      <protection locked="0"/>
    </xf>
    <xf numFmtId="9" fontId="5" fillId="0" borderId="16" xfId="0" applyNumberFormat="1" applyFont="1" applyBorder="1" applyAlignment="1">
      <alignment horizontal="center" vertical="center"/>
    </xf>
    <xf numFmtId="0" fontId="34" fillId="9" borderId="16" xfId="0" applyFont="1" applyFill="1" applyBorder="1" applyAlignment="1">
      <alignment horizontal="center" vertical="center" wrapText="1"/>
    </xf>
    <xf numFmtId="0" fontId="35" fillId="10" borderId="5" xfId="0" applyFont="1" applyFill="1" applyBorder="1"/>
    <xf numFmtId="0" fontId="35" fillId="10" borderId="12" xfId="0" applyFont="1" applyFill="1" applyBorder="1"/>
    <xf numFmtId="0" fontId="13" fillId="0" borderId="0" xfId="0" applyFont="1" applyAlignment="1">
      <alignment horizontal="left" vertical="center" wrapText="1"/>
    </xf>
    <xf numFmtId="0" fontId="0" fillId="0" borderId="0" xfId="0"/>
    <xf numFmtId="0" fontId="26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14" fillId="0" borderId="14" xfId="0" applyFont="1" applyBorder="1" applyAlignment="1">
      <alignment horizontal="left" vertical="center" wrapText="1"/>
    </xf>
    <xf numFmtId="0" fontId="47" fillId="0" borderId="38" xfId="0" applyFont="1" applyBorder="1" applyAlignment="1">
      <alignment horizontal="center" vertical="center" wrapText="1"/>
    </xf>
    <xf numFmtId="0" fontId="48" fillId="0" borderId="26" xfId="0" applyFont="1" applyBorder="1" applyProtection="1">
      <protection locked="0"/>
    </xf>
    <xf numFmtId="0" fontId="49" fillId="0" borderId="38" xfId="0" applyFont="1" applyBorder="1" applyAlignment="1">
      <alignment vertical="center" wrapText="1"/>
    </xf>
    <xf numFmtId="0" fontId="49" fillId="0" borderId="37" xfId="0" applyFont="1" applyBorder="1" applyAlignment="1" applyProtection="1">
      <alignment horizontal="center" vertical="center" wrapText="1"/>
      <protection locked="0"/>
    </xf>
    <xf numFmtId="0" fontId="49" fillId="0" borderId="39" xfId="0" applyFont="1" applyBorder="1" applyAlignment="1" applyProtection="1">
      <alignment horizontal="left" vertical="center" wrapText="1"/>
      <protection locked="0"/>
    </xf>
    <xf numFmtId="0" fontId="49" fillId="0" borderId="37" xfId="0" applyFont="1" applyBorder="1" applyAlignment="1" applyProtection="1">
      <alignment horizontal="left" vertical="center" wrapText="1"/>
      <protection locked="0"/>
    </xf>
    <xf numFmtId="0" fontId="49" fillId="0" borderId="39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26" xfId="0" applyFont="1" applyBorder="1" applyAlignment="1" applyProtection="1">
      <alignment horizontal="left" vertical="center" wrapText="1"/>
      <protection locked="0"/>
    </xf>
    <xf numFmtId="0" fontId="50" fillId="0" borderId="33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top" wrapText="1"/>
    </xf>
    <xf numFmtId="0" fontId="51" fillId="0" borderId="0" xfId="0" applyFont="1"/>
    <xf numFmtId="0" fontId="38" fillId="0" borderId="32" xfId="0" applyFont="1" applyBorder="1" applyAlignment="1">
      <alignment horizontal="left" vertical="top" wrapText="1"/>
    </xf>
    <xf numFmtId="0" fontId="38" fillId="0" borderId="17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center"/>
    </xf>
    <xf numFmtId="0" fontId="52" fillId="0" borderId="0" xfId="0" applyFont="1"/>
    <xf numFmtId="0" fontId="36" fillId="0" borderId="0" xfId="0" applyFont="1"/>
    <xf numFmtId="0" fontId="50" fillId="0" borderId="0" xfId="0" applyFont="1" applyAlignment="1">
      <alignment horizontal="left" vertical="top"/>
    </xf>
    <xf numFmtId="0" fontId="53" fillId="0" borderId="24" xfId="0" applyFont="1" applyBorder="1"/>
    <xf numFmtId="0" fontId="54" fillId="0" borderId="0" xfId="0" applyFont="1"/>
    <xf numFmtId="4" fontId="28" fillId="6" borderId="27" xfId="0" applyNumberFormat="1" applyFont="1" applyFill="1" applyBorder="1" applyAlignment="1" applyProtection="1">
      <alignment horizontal="right" vertical="top" wrapText="1"/>
      <protection locked="0"/>
    </xf>
    <xf numFmtId="0" fontId="56" fillId="0" borderId="26" xfId="0" applyFont="1" applyBorder="1" applyAlignment="1">
      <alignment horizontal="right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9"/>
  <sheetViews>
    <sheetView showGridLines="0" tabSelected="1" zoomScale="85" zoomScaleNormal="85" workbookViewId="0">
      <selection activeCell="B10" sqref="B10:I10"/>
    </sheetView>
  </sheetViews>
  <sheetFormatPr defaultColWidth="12.5546875" defaultRowHeight="15" customHeight="1" x14ac:dyDescent="0.3"/>
  <cols>
    <col min="1" max="1" width="2.6640625" customWidth="1"/>
    <col min="2" max="2" width="16.88671875" customWidth="1"/>
    <col min="3" max="3" width="27" customWidth="1"/>
    <col min="4" max="4" width="17.33203125" customWidth="1"/>
    <col min="5" max="5" width="12.33203125" customWidth="1"/>
    <col min="6" max="6" width="11" customWidth="1"/>
    <col min="7" max="7" width="21.88671875" customWidth="1"/>
    <col min="8" max="8" width="12.6640625" customWidth="1"/>
    <col min="9" max="9" width="9.5546875" customWidth="1"/>
    <col min="10" max="10" width="19.33203125" customWidth="1"/>
    <col min="11" max="17" width="8.5546875" customWidth="1"/>
    <col min="18" max="18" width="11.109375" bestFit="1" customWidth="1"/>
    <col min="19" max="26" width="8.5546875" customWidth="1"/>
  </cols>
  <sheetData>
    <row r="1" spans="2:10" ht="23.4" x14ac:dyDescent="0.45">
      <c r="B1" s="1" t="s">
        <v>0</v>
      </c>
      <c r="C1" s="1"/>
    </row>
    <row r="2" spans="2:10" ht="9.6" customHeight="1" x14ac:dyDescent="0.3">
      <c r="B2" s="2"/>
      <c r="C2" s="2"/>
    </row>
    <row r="3" spans="2:10" ht="35.25" customHeight="1" x14ac:dyDescent="0.3">
      <c r="B3" s="89" t="s">
        <v>60</v>
      </c>
      <c r="C3" s="90"/>
      <c r="D3" s="88"/>
      <c r="E3" s="88"/>
      <c r="F3" s="88"/>
      <c r="G3" s="88"/>
      <c r="H3" s="88"/>
      <c r="I3" s="88"/>
      <c r="J3" s="88"/>
    </row>
    <row r="4" spans="2:10" ht="35.25" customHeight="1" x14ac:dyDescent="0.3">
      <c r="B4" s="89" t="s">
        <v>61</v>
      </c>
      <c r="C4" s="91"/>
      <c r="D4" s="91"/>
      <c r="E4" s="91"/>
      <c r="F4" s="91"/>
      <c r="G4" s="91"/>
      <c r="H4" s="91"/>
      <c r="I4" s="91"/>
      <c r="J4" s="92"/>
    </row>
    <row r="5" spans="2:10" ht="14.4" customHeight="1" x14ac:dyDescent="0.3">
      <c r="B5" s="87" t="s">
        <v>83</v>
      </c>
      <c r="C5" s="93"/>
      <c r="D5" s="93"/>
      <c r="E5" s="93"/>
      <c r="F5" s="93"/>
      <c r="G5" s="93"/>
      <c r="H5" s="93"/>
      <c r="I5" s="93"/>
      <c r="J5" s="94"/>
    </row>
    <row r="6" spans="2:10" ht="26.4" customHeight="1" x14ac:dyDescent="0.3">
      <c r="B6" s="108" t="s">
        <v>62</v>
      </c>
      <c r="C6" s="108"/>
      <c r="D6" s="108"/>
      <c r="E6" s="108"/>
      <c r="F6" s="108"/>
      <c r="G6" s="108"/>
      <c r="H6" s="108"/>
      <c r="I6" s="108"/>
      <c r="J6" s="95"/>
    </row>
    <row r="7" spans="2:10" ht="26.4" customHeight="1" x14ac:dyDescent="0.3">
      <c r="B7" s="108" t="s">
        <v>63</v>
      </c>
      <c r="C7" s="108"/>
      <c r="D7" s="108"/>
      <c r="E7" s="108"/>
      <c r="F7" s="108"/>
      <c r="G7" s="108"/>
      <c r="H7" s="108"/>
      <c r="I7" s="108"/>
      <c r="J7" s="95"/>
    </row>
    <row r="8" spans="2:10" ht="26.4" customHeight="1" x14ac:dyDescent="0.3">
      <c r="B8" s="108" t="s">
        <v>64</v>
      </c>
      <c r="C8" s="108"/>
      <c r="D8" s="108"/>
      <c r="E8" s="108"/>
      <c r="F8" s="108"/>
      <c r="G8" s="108"/>
      <c r="H8" s="108"/>
      <c r="I8" s="108"/>
      <c r="J8" s="95"/>
    </row>
    <row r="9" spans="2:10" ht="26.4" customHeight="1" x14ac:dyDescent="0.3">
      <c r="B9" s="108" t="s">
        <v>65</v>
      </c>
      <c r="C9" s="108"/>
      <c r="D9" s="108"/>
      <c r="E9" s="108"/>
      <c r="F9" s="108"/>
      <c r="G9" s="108"/>
      <c r="H9" s="108"/>
      <c r="I9" s="108"/>
      <c r="J9" s="95"/>
    </row>
    <row r="10" spans="2:10" ht="26.4" customHeight="1" x14ac:dyDescent="0.3">
      <c r="B10" s="108" t="s">
        <v>66</v>
      </c>
      <c r="C10" s="108"/>
      <c r="D10" s="108"/>
      <c r="E10" s="108"/>
      <c r="F10" s="108"/>
      <c r="G10" s="108"/>
      <c r="H10" s="108"/>
      <c r="I10" s="108"/>
      <c r="J10" s="95"/>
    </row>
    <row r="11" spans="2:10" ht="29.4" thickBot="1" x14ac:dyDescent="0.35">
      <c r="B11" s="55" t="s">
        <v>67</v>
      </c>
      <c r="C11" s="56"/>
      <c r="D11" s="35" t="s">
        <v>68</v>
      </c>
      <c r="E11" s="55" t="s">
        <v>69</v>
      </c>
      <c r="F11" s="56"/>
      <c r="G11" s="36" t="s">
        <v>72</v>
      </c>
      <c r="H11" s="55" t="s">
        <v>70</v>
      </c>
      <c r="I11" s="56"/>
      <c r="J11" s="36" t="s">
        <v>71</v>
      </c>
    </row>
    <row r="12" spans="2:10" ht="17.25" customHeight="1" x14ac:dyDescent="0.3">
      <c r="B12" s="67" t="s">
        <v>73</v>
      </c>
      <c r="C12" s="68"/>
      <c r="D12" s="62" t="str">
        <f>IF(I45&gt;0,I45,"")</f>
        <v/>
      </c>
      <c r="E12" s="65">
        <v>0.25</v>
      </c>
      <c r="F12" s="57" t="s">
        <v>1</v>
      </c>
      <c r="G12" s="3" t="s">
        <v>2</v>
      </c>
      <c r="H12" s="4">
        <v>1</v>
      </c>
      <c r="I12" s="57" t="s">
        <v>3</v>
      </c>
      <c r="J12" s="66" t="str" cm="1">
        <f t="array" ref="J12">_xlfn.IFS(D12="","",D12&lt;=20,"1",D12&lt;=200,"1,2",D12&lt;=2000,"1,4",D12&gt;2000,"1,6")</f>
        <v/>
      </c>
    </row>
    <row r="13" spans="2:10" ht="17.25" customHeight="1" x14ac:dyDescent="0.3">
      <c r="B13" s="69"/>
      <c r="C13" s="70"/>
      <c r="D13" s="63"/>
      <c r="E13" s="58"/>
      <c r="F13" s="58"/>
      <c r="G13" s="5" t="s">
        <v>4</v>
      </c>
      <c r="H13" s="6">
        <v>1.2</v>
      </c>
      <c r="I13" s="58"/>
      <c r="J13" s="58"/>
    </row>
    <row r="14" spans="2:10" ht="17.25" customHeight="1" x14ac:dyDescent="0.3">
      <c r="B14" s="69"/>
      <c r="C14" s="70"/>
      <c r="D14" s="63"/>
      <c r="E14" s="58"/>
      <c r="F14" s="58"/>
      <c r="G14" s="5" t="s">
        <v>5</v>
      </c>
      <c r="H14" s="6">
        <v>1.4</v>
      </c>
      <c r="I14" s="58"/>
      <c r="J14" s="58"/>
    </row>
    <row r="15" spans="2:10" ht="17.25" customHeight="1" x14ac:dyDescent="0.3">
      <c r="B15" s="71"/>
      <c r="C15" s="72"/>
      <c r="D15" s="64"/>
      <c r="E15" s="59"/>
      <c r="F15" s="59"/>
      <c r="G15" s="7" t="s">
        <v>6</v>
      </c>
      <c r="H15" s="8">
        <v>1.6</v>
      </c>
      <c r="I15" s="59"/>
      <c r="J15" s="59"/>
    </row>
    <row r="16" spans="2:10" ht="23.25" customHeight="1" x14ac:dyDescent="0.3">
      <c r="B16" s="73" t="s">
        <v>75</v>
      </c>
      <c r="C16" s="74"/>
      <c r="D16" s="75"/>
      <c r="E16" s="78">
        <v>0.25</v>
      </c>
      <c r="F16" s="60" t="s">
        <v>7</v>
      </c>
      <c r="G16" s="9" t="s">
        <v>8</v>
      </c>
      <c r="H16" s="4">
        <v>1</v>
      </c>
      <c r="I16" s="60" t="s">
        <v>9</v>
      </c>
      <c r="J16" s="61" t="str" cm="1">
        <f t="array" ref="J16">_xlfn.IFS(D16="","",D16&lt;=2,"1",D16=3,"1,2",D16&gt;=4,"1,4")</f>
        <v/>
      </c>
    </row>
    <row r="17" spans="1:10" ht="23.25" customHeight="1" x14ac:dyDescent="0.3">
      <c r="B17" s="69"/>
      <c r="C17" s="70"/>
      <c r="D17" s="76"/>
      <c r="E17" s="58"/>
      <c r="F17" s="58"/>
      <c r="G17" s="5" t="s">
        <v>10</v>
      </c>
      <c r="H17" s="6">
        <v>1.2</v>
      </c>
      <c r="I17" s="58"/>
      <c r="J17" s="58"/>
    </row>
    <row r="18" spans="1:10" ht="23.25" customHeight="1" x14ac:dyDescent="0.3">
      <c r="B18" s="71"/>
      <c r="C18" s="72"/>
      <c r="D18" s="77"/>
      <c r="E18" s="59"/>
      <c r="F18" s="59"/>
      <c r="G18" s="10" t="s">
        <v>11</v>
      </c>
      <c r="H18" s="8">
        <v>1.4</v>
      </c>
      <c r="I18" s="59"/>
      <c r="J18" s="59"/>
    </row>
    <row r="19" spans="1:10" ht="16.5" customHeight="1" x14ac:dyDescent="0.3">
      <c r="B19" s="86" t="s">
        <v>74</v>
      </c>
      <c r="C19" s="74"/>
      <c r="D19" s="79" t="str">
        <f>IF(COUNTA(A31:A46)&gt;0,COUNTA(A31:A46),"")</f>
        <v/>
      </c>
      <c r="E19" s="78">
        <v>0.5</v>
      </c>
      <c r="F19" s="60" t="s">
        <v>12</v>
      </c>
      <c r="G19" s="11" t="s">
        <v>13</v>
      </c>
      <c r="H19" s="4">
        <v>1</v>
      </c>
      <c r="I19" s="60" t="s">
        <v>14</v>
      </c>
      <c r="J19" s="61" t="str" cm="1">
        <f t="array" ref="J19">_xlfn.IFS(D19="","",D19&lt;=3,"1",D19&lt;=6,"1,2",D19&lt;=10,"1,3",D19&lt;=15,"1,4",D19&gt;=16,"1,6")</f>
        <v/>
      </c>
    </row>
    <row r="20" spans="1:10" ht="16.5" customHeight="1" x14ac:dyDescent="0.3">
      <c r="B20" s="69"/>
      <c r="C20" s="70"/>
      <c r="D20" s="80"/>
      <c r="E20" s="58"/>
      <c r="F20" s="58"/>
      <c r="G20" s="5" t="s">
        <v>15</v>
      </c>
      <c r="H20" s="6">
        <v>1.2</v>
      </c>
      <c r="I20" s="58"/>
      <c r="J20" s="58"/>
    </row>
    <row r="21" spans="1:10" ht="16.5" customHeight="1" x14ac:dyDescent="0.3">
      <c r="B21" s="69"/>
      <c r="C21" s="70"/>
      <c r="D21" s="80"/>
      <c r="E21" s="58"/>
      <c r="F21" s="58"/>
      <c r="G21" s="5" t="s">
        <v>16</v>
      </c>
      <c r="H21" s="6">
        <v>1.3</v>
      </c>
      <c r="I21" s="58"/>
      <c r="J21" s="58"/>
    </row>
    <row r="22" spans="1:10" ht="16.5" customHeight="1" x14ac:dyDescent="0.3">
      <c r="B22" s="69"/>
      <c r="C22" s="70"/>
      <c r="D22" s="80"/>
      <c r="E22" s="58"/>
      <c r="F22" s="58"/>
      <c r="G22" s="5" t="s">
        <v>17</v>
      </c>
      <c r="H22" s="6">
        <v>1.4</v>
      </c>
      <c r="I22" s="58"/>
      <c r="J22" s="58"/>
    </row>
    <row r="23" spans="1:10" ht="16.5" customHeight="1" thickBot="1" x14ac:dyDescent="0.35">
      <c r="B23" s="71"/>
      <c r="C23" s="72"/>
      <c r="D23" s="81"/>
      <c r="E23" s="59"/>
      <c r="F23" s="59"/>
      <c r="G23" s="10" t="s">
        <v>18</v>
      </c>
      <c r="H23" s="12">
        <v>1.6</v>
      </c>
      <c r="I23" s="59"/>
      <c r="J23" s="59"/>
    </row>
    <row r="24" spans="1:10" ht="18.600000000000001" thickTop="1" x14ac:dyDescent="0.35">
      <c r="A24" s="98"/>
      <c r="B24" s="99" t="s">
        <v>76</v>
      </c>
      <c r="C24" s="99"/>
      <c r="D24" s="99"/>
      <c r="E24" s="99"/>
      <c r="F24" s="13"/>
      <c r="G24" s="13"/>
      <c r="H24" s="13"/>
      <c r="I24" s="13"/>
      <c r="J24" s="14" t="s">
        <v>19</v>
      </c>
    </row>
    <row r="25" spans="1:10" ht="15.6" x14ac:dyDescent="0.3">
      <c r="A25" s="98"/>
      <c r="B25" s="100"/>
      <c r="C25" s="100"/>
      <c r="D25" s="100"/>
      <c r="E25" s="100"/>
      <c r="F25" s="15"/>
      <c r="G25" s="15"/>
      <c r="H25" s="15"/>
      <c r="I25" s="16" t="s">
        <v>20</v>
      </c>
      <c r="J25" s="17" t="str">
        <f>IF(J12="","",((J12*E12)+(J16*E16)+(J19*E19)))</f>
        <v/>
      </c>
    </row>
    <row r="26" spans="1:10" thickBot="1" x14ac:dyDescent="0.35">
      <c r="A26" s="98"/>
      <c r="B26" s="100"/>
      <c r="C26" s="100"/>
      <c r="D26" s="100"/>
      <c r="E26" s="100"/>
      <c r="F26" s="13"/>
      <c r="G26" s="13"/>
      <c r="H26" s="13"/>
      <c r="I26" s="13"/>
      <c r="J26" s="13"/>
    </row>
    <row r="27" spans="1:10" ht="19.5" customHeight="1" thickBot="1" x14ac:dyDescent="0.35">
      <c r="A27" s="98"/>
      <c r="B27" s="101" t="s">
        <v>58</v>
      </c>
      <c r="C27" s="101"/>
      <c r="D27" s="101"/>
      <c r="E27" s="101"/>
      <c r="F27" s="18"/>
      <c r="G27" s="18"/>
      <c r="H27" s="18"/>
      <c r="I27" s="19" t="s">
        <v>77</v>
      </c>
      <c r="J27" s="20" t="str">
        <f>_xlfn.IFS(J25="","",J25&lt;1.15,"LOW (DÜŞÜK)",J25&gt;1.35,"YÜKSEK (HIGH)",1.15&lt;=J25,"ORTA (MIDDLE)",J25&lt;=1.35,"ORTA (MIDDLE)")</f>
        <v/>
      </c>
    </row>
    <row r="28" spans="1:10" ht="15.75" customHeight="1" thickBot="1" x14ac:dyDescent="0.35">
      <c r="A28" s="98"/>
      <c r="B28" s="102" t="s">
        <v>44</v>
      </c>
      <c r="C28" s="103"/>
      <c r="D28" s="103"/>
      <c r="E28" s="103"/>
      <c r="F28" s="13"/>
      <c r="G28" s="13"/>
      <c r="H28" s="13"/>
      <c r="I28" s="13"/>
      <c r="J28" s="37"/>
    </row>
    <row r="29" spans="1:10" ht="15.75" customHeight="1" thickBot="1" x14ac:dyDescent="0.35">
      <c r="A29" s="98"/>
      <c r="B29" s="104"/>
      <c r="C29" s="103"/>
      <c r="D29" s="105" t="s">
        <v>43</v>
      </c>
      <c r="E29" s="24" t="s">
        <v>22</v>
      </c>
      <c r="F29" s="24" t="s">
        <v>23</v>
      </c>
      <c r="G29" s="24" t="s">
        <v>24</v>
      </c>
      <c r="H29" s="24" t="s">
        <v>25</v>
      </c>
      <c r="I29" s="25" t="s">
        <v>26</v>
      </c>
      <c r="J29" s="52" t="s">
        <v>57</v>
      </c>
    </row>
    <row r="30" spans="1:10" ht="15.75" customHeight="1" x14ac:dyDescent="0.3">
      <c r="A30" s="98"/>
      <c r="B30" s="106" t="s">
        <v>82</v>
      </c>
      <c r="C30" s="103"/>
      <c r="D30" s="107"/>
      <c r="E30" s="27" t="s">
        <v>27</v>
      </c>
      <c r="F30" s="28" t="s">
        <v>28</v>
      </c>
      <c r="G30" s="32">
        <v>0.61</v>
      </c>
      <c r="H30" s="29">
        <f>D30*G30</f>
        <v>0</v>
      </c>
      <c r="I30" s="33">
        <f>(H30*11630)*0.036/10000</f>
        <v>0</v>
      </c>
      <c r="J30" s="51" t="e">
        <f>IF((I30/$I45)=0,"",I30/$I45)</f>
        <v>#DIV/0!</v>
      </c>
    </row>
    <row r="31" spans="1:10" ht="15.75" customHeight="1" x14ac:dyDescent="0.3">
      <c r="A31" s="49"/>
      <c r="B31" s="13" t="s">
        <v>45</v>
      </c>
      <c r="C31" s="13"/>
      <c r="D31" s="26"/>
      <c r="E31" s="27" t="s">
        <v>27</v>
      </c>
      <c r="F31" s="28" t="s">
        <v>29</v>
      </c>
      <c r="G31" s="32">
        <v>0.72</v>
      </c>
      <c r="H31" s="29">
        <f t="shared" ref="H31:H33" si="0">D31*G31</f>
        <v>0</v>
      </c>
      <c r="I31" s="33">
        <f t="shared" ref="I31:I33" si="1">(H31*11630)*0.036/10000</f>
        <v>0</v>
      </c>
      <c r="J31" s="51" t="e">
        <f>IF((I31/$I45)=0,"",I31/$I45)</f>
        <v>#DIV/0!</v>
      </c>
    </row>
    <row r="32" spans="1:10" ht="15.75" customHeight="1" x14ac:dyDescent="0.3">
      <c r="A32" s="49"/>
      <c r="B32" s="13" t="s">
        <v>46</v>
      </c>
      <c r="C32" s="13"/>
      <c r="D32" s="26"/>
      <c r="E32" s="27" t="s">
        <v>27</v>
      </c>
      <c r="F32" s="28" t="s">
        <v>30</v>
      </c>
      <c r="G32" s="32">
        <v>0.76</v>
      </c>
      <c r="H32" s="29">
        <f t="shared" si="0"/>
        <v>0</v>
      </c>
      <c r="I32" s="33">
        <f t="shared" si="1"/>
        <v>0</v>
      </c>
      <c r="J32" s="51" t="e">
        <f>IF((I32/$I45)=0,"",I32/$I45)</f>
        <v>#DIV/0!</v>
      </c>
    </row>
    <row r="33" spans="1:10" ht="15.75" customHeight="1" x14ac:dyDescent="0.3">
      <c r="A33" s="50"/>
      <c r="B33" s="13" t="s">
        <v>47</v>
      </c>
      <c r="C33" s="13"/>
      <c r="D33" s="26"/>
      <c r="E33" s="27" t="s">
        <v>27</v>
      </c>
      <c r="F33" s="28" t="s">
        <v>31</v>
      </c>
      <c r="G33" s="32">
        <v>0.96</v>
      </c>
      <c r="H33" s="29">
        <f t="shared" si="0"/>
        <v>0</v>
      </c>
      <c r="I33" s="33">
        <f t="shared" si="1"/>
        <v>0</v>
      </c>
      <c r="J33" s="51" t="e">
        <f>IF((I33/$I45)=0,"",I33/$I45)</f>
        <v>#DIV/0!</v>
      </c>
    </row>
    <row r="34" spans="1:10" ht="15.75" customHeight="1" x14ac:dyDescent="0.3">
      <c r="A34" s="49"/>
      <c r="B34" s="13" t="s">
        <v>48</v>
      </c>
      <c r="C34" s="13"/>
      <c r="D34" s="26"/>
      <c r="E34" s="27" t="s">
        <v>32</v>
      </c>
      <c r="F34" s="28" t="s">
        <v>31</v>
      </c>
      <c r="G34" s="32">
        <v>0.96</v>
      </c>
      <c r="H34" s="29">
        <f>D34*G34*(0.9/1000)</f>
        <v>0</v>
      </c>
      <c r="I34" s="33">
        <f>(H34*11630)*0.036/10000</f>
        <v>0</v>
      </c>
      <c r="J34" s="51" t="e">
        <f>IF((I34/$I45)=0,"",I34/$I45)</f>
        <v>#DIV/0!</v>
      </c>
    </row>
    <row r="35" spans="1:10" ht="15.75" customHeight="1" x14ac:dyDescent="0.3">
      <c r="A35" s="49"/>
      <c r="B35" s="13" t="s">
        <v>49</v>
      </c>
      <c r="C35" s="13"/>
      <c r="D35" s="26"/>
      <c r="E35" s="27" t="s">
        <v>27</v>
      </c>
      <c r="F35" s="28" t="s">
        <v>33</v>
      </c>
      <c r="G35" s="32">
        <v>1.02</v>
      </c>
      <c r="H35" s="29">
        <f t="shared" ref="H35" si="2">D35*G35</f>
        <v>0</v>
      </c>
      <c r="I35" s="33">
        <f t="shared" ref="I35" si="3">(H35*11630)*0.036/10000</f>
        <v>0</v>
      </c>
      <c r="J35" s="51" t="e">
        <f>IF((I35/$I45)=0,"",I35/$I45)</f>
        <v>#DIV/0!</v>
      </c>
    </row>
    <row r="36" spans="1:10" ht="15.75" customHeight="1" x14ac:dyDescent="0.3">
      <c r="A36" s="49"/>
      <c r="B36" s="13" t="s">
        <v>50</v>
      </c>
      <c r="C36" s="13"/>
      <c r="D36" s="26"/>
      <c r="E36" s="27" t="s">
        <v>32</v>
      </c>
      <c r="F36" s="28" t="s">
        <v>33</v>
      </c>
      <c r="G36" s="32">
        <v>1.02</v>
      </c>
      <c r="H36" s="29">
        <f>D36*G36*(0.83/1000)</f>
        <v>0</v>
      </c>
      <c r="I36" s="33">
        <f>(H36*11630)*0.036/10000</f>
        <v>0</v>
      </c>
      <c r="J36" s="51" t="e">
        <f>IF((I36/$I45)=0,"",I36/$I45)</f>
        <v>#DIV/0!</v>
      </c>
    </row>
    <row r="37" spans="1:10" ht="15.75" customHeight="1" x14ac:dyDescent="0.3">
      <c r="A37" s="50"/>
      <c r="B37" s="13" t="s">
        <v>51</v>
      </c>
      <c r="C37" s="13"/>
      <c r="D37" s="26"/>
      <c r="E37" s="27" t="s">
        <v>32</v>
      </c>
      <c r="F37" s="28" t="s">
        <v>34</v>
      </c>
      <c r="G37" s="32">
        <v>1.02</v>
      </c>
      <c r="H37" s="29">
        <f>D37*G37*(0.735/1000)</f>
        <v>0</v>
      </c>
      <c r="I37" s="33">
        <f>(H37*11630)*0.036/10000</f>
        <v>0</v>
      </c>
      <c r="J37" s="51" t="e">
        <f>IF((I37/$I45)=0,"",I37/$I45)</f>
        <v>#DIV/0!</v>
      </c>
    </row>
    <row r="38" spans="1:10" ht="15.75" customHeight="1" x14ac:dyDescent="0.3">
      <c r="A38" s="49"/>
      <c r="B38" s="13" t="s">
        <v>52</v>
      </c>
      <c r="C38" s="13"/>
      <c r="D38" s="26"/>
      <c r="E38" s="27" t="s">
        <v>27</v>
      </c>
      <c r="F38" s="28" t="s">
        <v>34</v>
      </c>
      <c r="G38" s="32">
        <v>1.04</v>
      </c>
      <c r="H38" s="29">
        <f t="shared" ref="H38" si="4">D38*G38</f>
        <v>0</v>
      </c>
      <c r="I38" s="33">
        <f t="shared" ref="I38:I44" si="5">(H38*11630)*0.036/10000</f>
        <v>0</v>
      </c>
      <c r="J38" s="51" t="e">
        <f>IF((I38/$I45)=0,"",I38/$I45)</f>
        <v>#DIV/0!</v>
      </c>
    </row>
    <row r="39" spans="1:10" ht="15.75" customHeight="1" x14ac:dyDescent="0.3">
      <c r="A39" s="50"/>
      <c r="B39" s="13" t="s">
        <v>53</v>
      </c>
      <c r="C39" s="13"/>
      <c r="D39" s="26"/>
      <c r="E39" s="27" t="s">
        <v>35</v>
      </c>
      <c r="F39" s="28" t="s">
        <v>36</v>
      </c>
      <c r="G39" s="32">
        <v>0.82499999999999996</v>
      </c>
      <c r="H39" s="29">
        <f>D39*G39/1000</f>
        <v>0</v>
      </c>
      <c r="I39" s="33">
        <f t="shared" si="5"/>
        <v>0</v>
      </c>
      <c r="J39" s="51" t="e">
        <f>IF((I39/$I45)=0,"",I39/$I45)</f>
        <v>#DIV/0!</v>
      </c>
    </row>
    <row r="40" spans="1:10" ht="15.75" customHeight="1" x14ac:dyDescent="0.3">
      <c r="A40" s="50"/>
      <c r="B40" s="13" t="s">
        <v>54</v>
      </c>
      <c r="C40" s="13"/>
      <c r="D40" s="26"/>
      <c r="E40" s="27" t="s">
        <v>27</v>
      </c>
      <c r="F40" s="28" t="s">
        <v>37</v>
      </c>
      <c r="G40" s="32">
        <v>1.0900000000000001</v>
      </c>
      <c r="H40" s="29">
        <f>D40*G40</f>
        <v>0</v>
      </c>
      <c r="I40" s="33">
        <f t="shared" si="5"/>
        <v>0</v>
      </c>
      <c r="J40" s="51" t="e">
        <f>IF((I40/$I45)=0,"",I40/$I45)</f>
        <v>#DIV/0!</v>
      </c>
    </row>
    <row r="41" spans="1:10" ht="15.75" customHeight="1" x14ac:dyDescent="0.3">
      <c r="A41" s="50"/>
      <c r="B41" s="13" t="s">
        <v>55</v>
      </c>
      <c r="C41" s="13"/>
      <c r="D41" s="26"/>
      <c r="E41" s="27" t="s">
        <v>35</v>
      </c>
      <c r="F41" s="28" t="s">
        <v>37</v>
      </c>
      <c r="G41" s="32">
        <v>2.7</v>
      </c>
      <c r="H41" s="29">
        <f t="shared" ref="H41:H44" si="6">D41*G41/1000</f>
        <v>0</v>
      </c>
      <c r="I41" s="33">
        <f t="shared" si="5"/>
        <v>0</v>
      </c>
      <c r="J41" s="51" t="e">
        <f>IF((I41/$I45)=0,"",I41/$I45)</f>
        <v>#DIV/0!</v>
      </c>
    </row>
    <row r="42" spans="1:10" ht="15.75" customHeight="1" x14ac:dyDescent="0.3">
      <c r="A42" s="49"/>
      <c r="B42" s="48" t="s">
        <v>56</v>
      </c>
      <c r="C42" s="53"/>
      <c r="D42" s="26"/>
      <c r="E42" s="27" t="s">
        <v>38</v>
      </c>
      <c r="F42" s="28" t="s">
        <v>39</v>
      </c>
      <c r="G42" s="32">
        <v>8.5999999999999993E-2</v>
      </c>
      <c r="H42" s="29">
        <f t="shared" si="6"/>
        <v>0</v>
      </c>
      <c r="I42" s="33">
        <f t="shared" si="5"/>
        <v>0</v>
      </c>
      <c r="J42" s="51" t="e">
        <f>IF((I42/$I45)=0,"",I42/$I45)</f>
        <v>#DIV/0!</v>
      </c>
    </row>
    <row r="43" spans="1:10" ht="15.75" customHeight="1" x14ac:dyDescent="0.3">
      <c r="A43" s="49"/>
      <c r="B43" s="48" t="s">
        <v>56</v>
      </c>
      <c r="C43" s="53"/>
      <c r="D43" s="26"/>
      <c r="E43" s="27" t="s">
        <v>38</v>
      </c>
      <c r="F43" s="28" t="s">
        <v>40</v>
      </c>
      <c r="G43" s="32">
        <v>8.5999999999999993E-2</v>
      </c>
      <c r="H43" s="29">
        <f t="shared" si="6"/>
        <v>0</v>
      </c>
      <c r="I43" s="33">
        <f t="shared" si="5"/>
        <v>0</v>
      </c>
      <c r="J43" s="51" t="e">
        <f>IF((I43/$I45)=0,"",I43/$I58)</f>
        <v>#DIV/0!</v>
      </c>
    </row>
    <row r="44" spans="1:10" ht="15.75" customHeight="1" thickBot="1" x14ac:dyDescent="0.35">
      <c r="A44" s="50"/>
      <c r="B44" s="48" t="s">
        <v>56</v>
      </c>
      <c r="C44" s="53"/>
      <c r="D44" s="26"/>
      <c r="E44" s="27" t="s">
        <v>38</v>
      </c>
      <c r="F44" s="28" t="s">
        <v>41</v>
      </c>
      <c r="G44" s="32">
        <v>0.86</v>
      </c>
      <c r="H44" s="29">
        <f t="shared" si="6"/>
        <v>0</v>
      </c>
      <c r="I44" s="34">
        <f t="shared" si="5"/>
        <v>0</v>
      </c>
      <c r="J44" s="51" t="e">
        <f>IF((I44/$I45)=0,"",I44/$I45)</f>
        <v>#DIV/0!</v>
      </c>
    </row>
    <row r="45" spans="1:10" ht="15.75" customHeight="1" thickBot="1" x14ac:dyDescent="0.35">
      <c r="A45" s="50"/>
      <c r="B45" s="48" t="s">
        <v>56</v>
      </c>
      <c r="C45" s="53"/>
      <c r="D45" s="84" t="s">
        <v>42</v>
      </c>
      <c r="E45" s="85"/>
      <c r="F45" s="85"/>
      <c r="G45" s="85"/>
      <c r="H45" s="30">
        <f>SUM(H30:H44)</f>
        <v>0</v>
      </c>
      <c r="I45" s="31">
        <f>SUM(I30:I44)</f>
        <v>0</v>
      </c>
      <c r="J45" s="37" t="str">
        <f>IF(COUNTIFS(J30:J44,"&gt;0,8")&gt;0,COUNTIFS(J30:J44,"&gt;0,8"),"")</f>
        <v/>
      </c>
    </row>
    <row r="46" spans="1:10" ht="15.75" customHeight="1" x14ac:dyDescent="0.3">
      <c r="A46" s="50"/>
      <c r="B46" s="48" t="s">
        <v>56</v>
      </c>
      <c r="C46" s="53"/>
      <c r="D46" s="96" t="s">
        <v>81</v>
      </c>
      <c r="E46" s="96"/>
      <c r="F46" s="96"/>
      <c r="G46" s="96"/>
      <c r="H46" s="96"/>
      <c r="I46" s="96"/>
      <c r="J46" s="13"/>
    </row>
    <row r="47" spans="1:10" ht="27" customHeight="1" x14ac:dyDescent="0.4">
      <c r="C47" s="21"/>
      <c r="D47" s="97"/>
      <c r="E47" s="97"/>
      <c r="F47" s="97"/>
      <c r="G47" s="97"/>
      <c r="H47" s="97"/>
      <c r="I47" s="97"/>
      <c r="J47" s="54" t="str">
        <f>IF(COUNTA(D30:D44)&gt;0,COUNTA(D30:D44),"")</f>
        <v/>
      </c>
    </row>
    <row r="48" spans="1:10" ht="15.75" customHeight="1" x14ac:dyDescent="0.3">
      <c r="B48" s="38"/>
      <c r="C48" s="39"/>
      <c r="D48" s="39"/>
      <c r="E48" s="39"/>
      <c r="F48" s="39"/>
      <c r="G48" s="40"/>
      <c r="H48" s="38"/>
      <c r="I48" s="39"/>
      <c r="J48" s="40"/>
    </row>
    <row r="49" spans="2:10" ht="15.75" customHeight="1" x14ac:dyDescent="0.3">
      <c r="B49" s="41" t="s">
        <v>78</v>
      </c>
      <c r="C49" s="42"/>
      <c r="D49" s="42"/>
      <c r="E49" s="42"/>
      <c r="F49" s="42"/>
      <c r="G49" s="43"/>
      <c r="H49" s="41" t="s">
        <v>80</v>
      </c>
      <c r="I49" s="42"/>
      <c r="J49" s="43"/>
    </row>
    <row r="50" spans="2:10" ht="15.75" customHeight="1" x14ac:dyDescent="0.3">
      <c r="B50" s="41"/>
      <c r="C50" s="42"/>
      <c r="D50" s="42"/>
      <c r="E50" s="42"/>
      <c r="F50" s="42"/>
      <c r="G50" s="43"/>
      <c r="H50" s="41"/>
      <c r="I50" s="42"/>
      <c r="J50" s="43"/>
    </row>
    <row r="51" spans="2:10" ht="15.75" customHeight="1" x14ac:dyDescent="0.3">
      <c r="B51" s="41"/>
      <c r="C51" s="42"/>
      <c r="D51" s="42"/>
      <c r="E51" s="42"/>
      <c r="F51" s="42"/>
      <c r="G51" s="43"/>
      <c r="H51" s="44"/>
      <c r="I51" s="42"/>
      <c r="J51" s="43"/>
    </row>
    <row r="52" spans="2:10" ht="15.75" customHeight="1" x14ac:dyDescent="0.3">
      <c r="B52" s="41" t="s">
        <v>79</v>
      </c>
      <c r="C52" s="42"/>
      <c r="D52" s="42"/>
      <c r="E52" s="42"/>
      <c r="F52" s="42"/>
      <c r="G52" s="43"/>
      <c r="H52" s="41"/>
      <c r="I52" s="42"/>
      <c r="J52" s="43"/>
    </row>
    <row r="53" spans="2:10" ht="15.75" customHeight="1" x14ac:dyDescent="0.3">
      <c r="B53" s="45"/>
      <c r="C53" s="46"/>
      <c r="D53" s="46"/>
      <c r="E53" s="46"/>
      <c r="F53" s="46"/>
      <c r="G53" s="47"/>
      <c r="H53" s="45"/>
      <c r="I53" s="46"/>
      <c r="J53" s="47"/>
    </row>
    <row r="54" spans="2:10" ht="39" customHeight="1" x14ac:dyDescent="0.3">
      <c r="B54" s="82" t="s">
        <v>21</v>
      </c>
      <c r="C54" s="83"/>
      <c r="D54" s="83"/>
      <c r="E54" s="83"/>
      <c r="F54" s="22"/>
      <c r="G54" s="22"/>
      <c r="H54" s="22"/>
      <c r="I54" s="22"/>
      <c r="J54" s="23" t="s">
        <v>59</v>
      </c>
    </row>
    <row r="55" spans="2:10" ht="15.75" customHeight="1" x14ac:dyDescent="0.3">
      <c r="B55" s="13"/>
      <c r="C55" s="13"/>
      <c r="D55" s="13"/>
      <c r="E55" s="13"/>
      <c r="F55" s="13"/>
      <c r="G55" s="13"/>
      <c r="H55" s="13"/>
      <c r="I55" s="13"/>
      <c r="J55" s="13"/>
    </row>
    <row r="56" spans="2:10" ht="15.75" customHeight="1" x14ac:dyDescent="0.3"/>
    <row r="57" spans="2:10" ht="15.75" customHeight="1" x14ac:dyDescent="0.3"/>
    <row r="58" spans="2:10" ht="15.75" customHeight="1" x14ac:dyDescent="0.3"/>
    <row r="59" spans="2:10" ht="15.75" customHeight="1" x14ac:dyDescent="0.3"/>
    <row r="60" spans="2:10" ht="15.75" customHeight="1" x14ac:dyDescent="0.3"/>
    <row r="61" spans="2:10" ht="15.75" customHeight="1" x14ac:dyDescent="0.3"/>
    <row r="62" spans="2:10" ht="15.75" customHeight="1" x14ac:dyDescent="0.3"/>
    <row r="63" spans="2:10" ht="15.75" customHeight="1" x14ac:dyDescent="0.3"/>
    <row r="64" spans="2:10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</sheetData>
  <mergeCells count="34">
    <mergeCell ref="B10:I10"/>
    <mergeCell ref="B5:J5"/>
    <mergeCell ref="B54:E54"/>
    <mergeCell ref="D45:G45"/>
    <mergeCell ref="B24:E26"/>
    <mergeCell ref="E19:E23"/>
    <mergeCell ref="F19:F23"/>
    <mergeCell ref="D46:I47"/>
    <mergeCell ref="I19:I23"/>
    <mergeCell ref="B27:E27"/>
    <mergeCell ref="J19:J23"/>
    <mergeCell ref="B12:C15"/>
    <mergeCell ref="B16:C18"/>
    <mergeCell ref="D16:D18"/>
    <mergeCell ref="E16:E18"/>
    <mergeCell ref="F16:F18"/>
    <mergeCell ref="B19:C23"/>
    <mergeCell ref="D19:D23"/>
    <mergeCell ref="H11:I11"/>
    <mergeCell ref="I12:I15"/>
    <mergeCell ref="I16:I18"/>
    <mergeCell ref="J16:J18"/>
    <mergeCell ref="C3:J3"/>
    <mergeCell ref="B11:C11"/>
    <mergeCell ref="E11:F11"/>
    <mergeCell ref="D12:D15"/>
    <mergeCell ref="E12:E15"/>
    <mergeCell ref="F12:F15"/>
    <mergeCell ref="J12:J15"/>
    <mergeCell ref="C4:J4"/>
    <mergeCell ref="B6:I6"/>
    <mergeCell ref="B7:I7"/>
    <mergeCell ref="B8:I8"/>
    <mergeCell ref="B9:I9"/>
  </mergeCells>
  <pageMargins left="0.70866141732283472" right="0.70866141732283472" top="0.74803149606299213" bottom="0.74803149606299213" header="0" footer="0"/>
  <pageSetup paperSize="9" scale="59" orientation="portrait" r:id="rId1"/>
  <ignoredErrors>
    <ignoredError sqref="H34 H39:H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Altan Çan</dc:creator>
  <cp:lastModifiedBy>Altan Çan</cp:lastModifiedBy>
  <cp:lastPrinted>2025-07-11T11:08:37Z</cp:lastPrinted>
  <dcterms:created xsi:type="dcterms:W3CDTF">2024-09-30T11:18:54Z</dcterms:created>
  <dcterms:modified xsi:type="dcterms:W3CDTF">2026-01-20T12:21:02Z</dcterms:modified>
</cp:coreProperties>
</file>